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edekrovand-my.sharepoint.com/personal/steen_roedekro-vand_dk/Documents/Steen/Generalforsamling/2026/"/>
    </mc:Choice>
  </mc:AlternateContent>
  <xr:revisionPtr revIDLastSave="14" documentId="8_{39588EB8-6A86-4EC9-B535-B64470C31A4B}" xr6:coauthVersionLast="47" xr6:coauthVersionMax="47" xr10:uidLastSave="{11EE3196-0639-4027-A29F-B53DE0704F9D}"/>
  <bookViews>
    <workbookView xWindow="-2314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externalReferences>
    <externalReference r:id="rId4"/>
  </externalReferences>
  <definedNames>
    <definedName name="AntalBoligenheder">[1]Stamdata!$C$14</definedName>
    <definedName name="AntalMålere">[1]Stamdata!$C$13</definedName>
    <definedName name="Leveretm3">[1]Stamdata!$C$15</definedName>
    <definedName name="TakstÅr">[1]Stamdata!$C$10</definedName>
    <definedName name="_xlnm.Print_Area" localSheetId="0">'Ark1'!$52:$52</definedName>
    <definedName name="Vnavn">[1]Stamdata!$B$3</definedName>
  </definedNames>
  <calcPr calcId="191029"/>
</workbook>
</file>

<file path=xl/calcChain.xml><?xml version="1.0" encoding="utf-8"?>
<calcChain xmlns="http://schemas.openxmlformats.org/spreadsheetml/2006/main">
  <c r="C46" i="1" l="1"/>
  <c r="C45" i="1"/>
  <c r="C44" i="1"/>
  <c r="C39" i="1"/>
  <c r="C38" i="1"/>
  <c r="C37" i="1"/>
  <c r="C25" i="1"/>
  <c r="C24" i="1"/>
  <c r="C23" i="1"/>
  <c r="C18" i="1"/>
  <c r="C17" i="1"/>
  <c r="C16" i="1"/>
  <c r="C32" i="1"/>
  <c r="C31" i="1"/>
  <c r="C30" i="1"/>
  <c r="D58" i="1"/>
  <c r="D10" i="1" l="1"/>
  <c r="C19" i="1"/>
  <c r="D57" i="1"/>
  <c r="D55" i="1"/>
  <c r="D45" i="1"/>
  <c r="C47" i="1"/>
  <c r="D47" i="1" s="1"/>
  <c r="D44" i="1"/>
  <c r="D39" i="1"/>
  <c r="D38" i="1"/>
  <c r="D37" i="1"/>
  <c r="C40" i="1"/>
  <c r="D40" i="1" s="1"/>
  <c r="C33" i="1"/>
  <c r="D32" i="1"/>
  <c r="D31" i="1"/>
  <c r="D30" i="1"/>
  <c r="C26" i="1"/>
  <c r="D16" i="1"/>
  <c r="D18" i="1"/>
  <c r="D17" i="1"/>
  <c r="D46" i="1"/>
  <c r="D12" i="1"/>
  <c r="D11" i="1"/>
  <c r="D9" i="1"/>
  <c r="C6" i="1"/>
  <c r="A6" i="1"/>
  <c r="C5" i="1"/>
  <c r="A5" i="1"/>
  <c r="C4" i="1"/>
  <c r="D24" i="1"/>
  <c r="D23" i="1"/>
  <c r="D25" i="1"/>
  <c r="D33" i="1" l="1"/>
  <c r="D26" i="1"/>
  <c r="D19" i="1"/>
</calcChain>
</file>

<file path=xl/sharedStrings.xml><?xml version="1.0" encoding="utf-8"?>
<sst xmlns="http://schemas.openxmlformats.org/spreadsheetml/2006/main" count="86" uniqueCount="38">
  <si>
    <t xml:space="preserve">Ekskl. moms </t>
  </si>
  <si>
    <t xml:space="preserve">Inkl. moms </t>
  </si>
  <si>
    <t>kr.</t>
  </si>
  <si>
    <r>
      <t>Pris pr. m</t>
    </r>
    <r>
      <rPr>
        <vertAlign val="superscript"/>
        <sz val="10"/>
        <color theme="1"/>
        <rFont val="Arial"/>
        <family val="2"/>
      </rPr>
      <t>3</t>
    </r>
  </si>
  <si>
    <t>Inkl. moms</t>
  </si>
  <si>
    <t>Hovedanlægsbidrag:</t>
  </si>
  <si>
    <t>Stikledningsbidrag pr. stk</t>
  </si>
  <si>
    <t>Kr.</t>
  </si>
  <si>
    <t>Gebyrer</t>
  </si>
  <si>
    <t>Ekskl. moms</t>
  </si>
  <si>
    <t xml:space="preserve">Momsfrit </t>
  </si>
  <si>
    <t>Momsfrit</t>
  </si>
  <si>
    <t>I alt</t>
  </si>
  <si>
    <t>Forsyningsledningsbidrag i byzone pr. boligenhed</t>
  </si>
  <si>
    <t>Med årsforbrug op til 250m3</t>
  </si>
  <si>
    <t>Forsyningsledningsbidrag i landzone pr. boligenhed</t>
  </si>
  <si>
    <t>Med årsforbrug fra 250m3 til 1500m3</t>
  </si>
  <si>
    <t>Parcelhus, Nr.Hostrup by, Øster Løgum by</t>
  </si>
  <si>
    <t>Tilslutningsafgift</t>
  </si>
  <si>
    <t>Ovenstående tilslutningsafgift gælder kun hvor ejendommen har facade til vandværkets nuværende forsyningsanlæg</t>
  </si>
  <si>
    <t>Ikke afleveret aflæsningskort</t>
  </si>
  <si>
    <t>Flytteopgørelse</t>
  </si>
  <si>
    <t xml:space="preserve">Genåbningsgebyr </t>
  </si>
  <si>
    <t>Rødekro Vandværk</t>
  </si>
  <si>
    <t>Fast årligt bidrag brand- rasteplads-andet(lejemål)</t>
  </si>
  <si>
    <t>Parcelhus, Lejlighed, Rødekro</t>
  </si>
  <si>
    <t>Bymæssig bebyggelse</t>
  </si>
  <si>
    <t xml:space="preserve">Levering af vand udenfor Rødekro Vandværks naturlige forsyningsområde sker efter </t>
  </si>
  <si>
    <t>beregning/forhandling med lodsejer. Med Kommunens godkendelse.</t>
  </si>
  <si>
    <t>Driftsbidrag beregnet ud fra driftsbudget</t>
  </si>
  <si>
    <t>Fast årligt bidrag pr. boligenhed/tom grund(lejemål)</t>
  </si>
  <si>
    <r>
      <t>Statsafgift af ledningsført vand pr.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(vandskat) inkl. bidrag til grundvandskortlægning.</t>
    </r>
  </si>
  <si>
    <t>Erhvervsgrunde, evt. med bolig, industri, institutioner og parcelhuse åben land. Minus installation til slangevinder.</t>
  </si>
  <si>
    <t>Rykkergebyr ved manglende betaling</t>
  </si>
  <si>
    <t xml:space="preserve">Lukkegebyr </t>
  </si>
  <si>
    <t>Målerdata til 3. part.</t>
  </si>
  <si>
    <t xml:space="preserve">Med årsforbrug fra og med 250m3 </t>
  </si>
  <si>
    <t>Takstblad for Rødekro Vandværk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</si>
</sst>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k_r_._-;\-* #,##0\ _k_r_._-;_-* &quot;-&quot;\ _k_r_._-;_-@_-"/>
    <numFmt numFmtId="165" formatCode="_ * #,##0.00_ ;_ * \-#,##0.00_ ;_ * &quot;-&quot;??_ ;_ @_ "/>
    <numFmt numFmtId="166" formatCode="##\ ##\ ##\ ##"/>
    <numFmt numFmtId="167" formatCode="#,##0_ ;\-#,##0\ "/>
    <numFmt numFmtId="168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65" fontId="3" fillId="0" borderId="0" xfId="1" applyFont="1" applyProtection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1" applyFont="1" applyProtection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5" fontId="7" fillId="0" borderId="4" xfId="1" applyFont="1" applyBorder="1" applyAlignment="1" applyProtection="1">
      <alignment horizontal="right" vertical="center" wrapText="1"/>
    </xf>
    <xf numFmtId="165" fontId="4" fillId="0" borderId="4" xfId="1" applyFont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165" fontId="4" fillId="0" borderId="2" xfId="1" applyFont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165" fontId="7" fillId="0" borderId="0" xfId="1" applyFont="1" applyBorder="1" applyAlignment="1" applyProtection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5" fontId="7" fillId="0" borderId="5" xfId="1" applyFont="1" applyBorder="1" applyAlignment="1" applyProtection="1">
      <alignment horizontal="right" vertical="center" wrapText="1"/>
    </xf>
    <xf numFmtId="165" fontId="4" fillId="0" borderId="5" xfId="1" applyFont="1" applyBorder="1" applyAlignment="1" applyProtection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7" fillId="0" borderId="8" xfId="1" applyFont="1" applyBorder="1" applyAlignment="1" applyProtection="1">
      <alignment horizontal="right" vertical="center" wrapText="1"/>
    </xf>
    <xf numFmtId="165" fontId="4" fillId="0" borderId="9" xfId="1" applyFont="1" applyBorder="1" applyAlignment="1" applyProtection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5" fontId="7" fillId="0" borderId="11" xfId="1" applyFont="1" applyBorder="1" applyAlignment="1" applyProtection="1">
      <alignment horizontal="right" vertical="center" wrapText="1"/>
    </xf>
    <xf numFmtId="0" fontId="7" fillId="0" borderId="12" xfId="0" applyFont="1" applyBorder="1" applyAlignment="1">
      <alignment vertical="center" wrapText="1"/>
    </xf>
    <xf numFmtId="165" fontId="7" fillId="0" borderId="5" xfId="1" applyFont="1" applyBorder="1" applyAlignment="1" applyProtection="1">
      <alignment vertical="center" wrapText="1"/>
    </xf>
    <xf numFmtId="0" fontId="3" fillId="0" borderId="11" xfId="0" applyFont="1" applyBorder="1"/>
    <xf numFmtId="164" fontId="3" fillId="0" borderId="0" xfId="0" applyNumberFormat="1" applyFont="1"/>
    <xf numFmtId="167" fontId="7" fillId="0" borderId="4" xfId="1" applyNumberFormat="1" applyFont="1" applyBorder="1" applyAlignment="1" applyProtection="1">
      <alignment horizontal="right" vertical="center" wrapText="1"/>
    </xf>
    <xf numFmtId="3" fontId="7" fillId="0" borderId="4" xfId="1" applyNumberFormat="1" applyFont="1" applyBorder="1" applyAlignment="1" applyProtection="1">
      <alignment horizontal="right" vertical="center" wrapText="1"/>
    </xf>
    <xf numFmtId="3" fontId="4" fillId="0" borderId="4" xfId="1" applyNumberFormat="1" applyFont="1" applyBorder="1" applyAlignment="1" applyProtection="1">
      <alignment horizontal="right" vertical="center" wrapText="1"/>
    </xf>
    <xf numFmtId="167" fontId="4" fillId="0" borderId="4" xfId="1" applyNumberFormat="1" applyFont="1" applyBorder="1" applyAlignment="1" applyProtection="1">
      <alignment horizontal="right" vertical="center" wrapText="1"/>
    </xf>
    <xf numFmtId="167" fontId="7" fillId="0" borderId="1" xfId="1" applyNumberFormat="1" applyFont="1" applyBorder="1" applyAlignment="1" applyProtection="1">
      <alignment horizontal="right" vertical="center" wrapText="1"/>
    </xf>
    <xf numFmtId="167" fontId="4" fillId="0" borderId="1" xfId="1" applyNumberFormat="1" applyFont="1" applyBorder="1" applyAlignment="1" applyProtection="1">
      <alignment horizontal="right" vertical="center" wrapText="1"/>
    </xf>
    <xf numFmtId="167" fontId="7" fillId="2" borderId="4" xfId="1" applyNumberFormat="1" applyFont="1" applyFill="1" applyBorder="1" applyAlignment="1" applyProtection="1">
      <alignment horizontal="right" vertical="center" wrapText="1"/>
      <protection locked="0"/>
    </xf>
    <xf numFmtId="168" fontId="4" fillId="0" borderId="4" xfId="1" applyNumberFormat="1" applyFont="1" applyBorder="1" applyAlignment="1" applyProtection="1">
      <alignment horizontal="right" vertical="center" wrapText="1"/>
    </xf>
    <xf numFmtId="167" fontId="7" fillId="0" borderId="0" xfId="1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7" fontId="4" fillId="0" borderId="0" xfId="1" applyNumberFormat="1" applyFont="1" applyBorder="1" applyAlignment="1" applyProtection="1">
      <alignment horizontal="right" vertical="center" wrapText="1"/>
    </xf>
    <xf numFmtId="0" fontId="9" fillId="0" borderId="1" xfId="0" applyFont="1" applyBorder="1"/>
    <xf numFmtId="3" fontId="7" fillId="0" borderId="0" xfId="1" applyNumberFormat="1" applyFont="1" applyBorder="1" applyAlignment="1" applyProtection="1">
      <alignment horizontal="right" vertical="center" wrapText="1"/>
    </xf>
    <xf numFmtId="168" fontId="7" fillId="0" borderId="4" xfId="1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6" fillId="0" borderId="0" xfId="1" applyFont="1" applyAlignment="1" applyProtection="1">
      <alignment horizontal="right"/>
    </xf>
    <xf numFmtId="166" fontId="6" fillId="0" borderId="0" xfId="1" applyNumberFormat="1" applyFont="1" applyAlignment="1" applyProtection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edekro-vand.dk/Bestyrelse%20m&#248;der/Kopi%20af%20skabelon_oekonomi_beregning_af_takster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data"/>
      <sheetName val="Likviditetsbudget"/>
      <sheetName val="Investeringsplan"/>
      <sheetName val="Driftsbudget"/>
      <sheetName val="Anlægskartotek"/>
      <sheetName val="Forsynings- og stikledninger"/>
      <sheetName val="Målerbidrag"/>
      <sheetName val="Takstblad"/>
    </sheetNames>
    <sheetDataSet>
      <sheetData sheetId="0" refreshError="1">
        <row r="3">
          <cell r="B3" t="str">
            <v>Rødekro Vandværk A.m.b.a.</v>
          </cell>
        </row>
        <row r="4">
          <cell r="B4" t="str">
            <v>Vestergade 18 c</v>
          </cell>
        </row>
        <row r="5">
          <cell r="B5" t="str">
            <v>6230 Rødekro</v>
          </cell>
        </row>
        <row r="6">
          <cell r="B6" t="str">
            <v>roedekro-vand.dk</v>
          </cell>
        </row>
        <row r="7">
          <cell r="B7">
            <v>74661010</v>
          </cell>
        </row>
        <row r="8">
          <cell r="B8" t="str">
            <v>steen@roedekro-vand.dk</v>
          </cell>
        </row>
        <row r="10">
          <cell r="C10">
            <v>2019</v>
          </cell>
        </row>
        <row r="13">
          <cell r="C13">
            <v>2920</v>
          </cell>
        </row>
        <row r="14">
          <cell r="C14">
            <v>2920</v>
          </cell>
        </row>
        <row r="15">
          <cell r="C15">
            <v>325640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52" zoomScale="120" zoomScaleNormal="120" workbookViewId="0">
      <selection activeCell="A2" sqref="A2:D2"/>
    </sheetView>
  </sheetViews>
  <sheetFormatPr defaultColWidth="9.140625" defaultRowHeight="14.25" x14ac:dyDescent="0.2"/>
  <cols>
    <col min="1" max="1" width="50.7109375" style="1" customWidth="1"/>
    <col min="2" max="2" width="5.7109375" style="1" customWidth="1"/>
    <col min="3" max="3" width="15.7109375" style="3" customWidth="1"/>
    <col min="4" max="4" width="12.7109375" style="3" customWidth="1"/>
    <col min="5" max="6" width="9.140625" style="1"/>
    <col min="7" max="7" width="13.140625" style="1" customWidth="1"/>
    <col min="8" max="8" width="13.42578125" style="1" bestFit="1" customWidth="1"/>
    <col min="9" max="16384" width="9.140625" style="1"/>
  </cols>
  <sheetData>
    <row r="1" spans="1:8" ht="20.25" x14ac:dyDescent="0.3">
      <c r="A1" s="52" t="s">
        <v>37</v>
      </c>
      <c r="B1" s="52"/>
      <c r="C1" s="52"/>
      <c r="D1" s="52"/>
    </row>
    <row r="2" spans="1:8" ht="18.75" customHeight="1" x14ac:dyDescent="0.2">
      <c r="A2" s="53"/>
      <c r="B2" s="53"/>
      <c r="C2" s="53"/>
      <c r="D2" s="53"/>
    </row>
    <row r="3" spans="1:8" ht="9.9499999999999993" customHeight="1" x14ac:dyDescent="0.2">
      <c r="A3" s="2"/>
    </row>
    <row r="4" spans="1:8" ht="15.75" x14ac:dyDescent="0.2">
      <c r="A4" s="4" t="s">
        <v>23</v>
      </c>
      <c r="B4" s="5"/>
      <c r="C4" s="54" t="str">
        <f>[1]Stamdata!B6</f>
        <v>roedekro-vand.dk</v>
      </c>
      <c r="D4" s="54"/>
    </row>
    <row r="5" spans="1:8" ht="15" x14ac:dyDescent="0.2">
      <c r="A5" s="6" t="str">
        <f>[1]Stamdata!B4</f>
        <v>Vestergade 18 c</v>
      </c>
      <c r="B5" s="5"/>
      <c r="C5" s="55">
        <f>[1]Stamdata!B7</f>
        <v>74661010</v>
      </c>
      <c r="D5" s="55"/>
    </row>
    <row r="6" spans="1:8" ht="15" x14ac:dyDescent="0.2">
      <c r="A6" s="7" t="str">
        <f>[1]Stamdata!B5</f>
        <v>6230 Rødekro</v>
      </c>
      <c r="B6" s="5"/>
      <c r="C6" s="54" t="str">
        <f>[1]Stamdata!B8</f>
        <v>steen@roedekro-vand.dk</v>
      </c>
      <c r="D6" s="54"/>
    </row>
    <row r="7" spans="1:8" ht="9.9499999999999993" customHeight="1" thickBot="1" x14ac:dyDescent="0.25">
      <c r="A7" s="4"/>
      <c r="B7" s="5"/>
      <c r="C7" s="8"/>
    </row>
    <row r="8" spans="1:8" ht="15" thickBot="1" x14ac:dyDescent="0.25">
      <c r="A8" s="9" t="s">
        <v>29</v>
      </c>
      <c r="B8" s="10"/>
      <c r="C8" s="11" t="s">
        <v>0</v>
      </c>
      <c r="D8" s="11" t="s">
        <v>1</v>
      </c>
    </row>
    <row r="9" spans="1:8" ht="15" thickBot="1" x14ac:dyDescent="0.25">
      <c r="A9" s="12" t="s">
        <v>30</v>
      </c>
      <c r="B9" s="13" t="s">
        <v>2</v>
      </c>
      <c r="C9" s="36">
        <v>800</v>
      </c>
      <c r="D9" s="39">
        <f>C9*1.25</f>
        <v>1000</v>
      </c>
    </row>
    <row r="10" spans="1:8" ht="15" thickBot="1" x14ac:dyDescent="0.25">
      <c r="A10" s="12" t="s">
        <v>24</v>
      </c>
      <c r="B10" s="13" t="s">
        <v>2</v>
      </c>
      <c r="C10" s="36">
        <v>1816</v>
      </c>
      <c r="D10" s="39">
        <f>C10*1.25</f>
        <v>2270</v>
      </c>
    </row>
    <row r="11" spans="1:8" ht="15" thickBot="1" x14ac:dyDescent="0.25">
      <c r="A11" s="12" t="s">
        <v>3</v>
      </c>
      <c r="B11" s="13" t="s">
        <v>2</v>
      </c>
      <c r="C11" s="50">
        <v>3</v>
      </c>
      <c r="D11" s="43">
        <f t="shared" ref="D11:D12" si="0">C11*1.25</f>
        <v>3.75</v>
      </c>
    </row>
    <row r="12" spans="1:8" ht="27.75" thickBot="1" x14ac:dyDescent="0.25">
      <c r="A12" s="12" t="s">
        <v>31</v>
      </c>
      <c r="B12" s="13" t="s">
        <v>2</v>
      </c>
      <c r="C12" s="14">
        <v>6.37</v>
      </c>
      <c r="D12" s="15">
        <f t="shared" si="0"/>
        <v>7.9625000000000004</v>
      </c>
    </row>
    <row r="13" spans="1:8" ht="16.5" customHeight="1" thickBot="1" x14ac:dyDescent="0.25">
      <c r="A13" s="16"/>
    </row>
    <row r="14" spans="1:8" ht="42.75" customHeight="1" thickBot="1" x14ac:dyDescent="0.25">
      <c r="A14" s="9" t="s">
        <v>18</v>
      </c>
      <c r="B14" s="17"/>
      <c r="C14" s="18" t="s">
        <v>9</v>
      </c>
      <c r="D14" s="18" t="s">
        <v>4</v>
      </c>
    </row>
    <row r="15" spans="1:8" ht="15" thickBot="1" x14ac:dyDescent="0.25">
      <c r="A15" s="19" t="s">
        <v>25</v>
      </c>
      <c r="B15" s="32"/>
      <c r="C15" s="33"/>
      <c r="D15" s="18"/>
    </row>
    <row r="16" spans="1:8" ht="15" thickBot="1" x14ac:dyDescent="0.25">
      <c r="A16" s="12" t="s">
        <v>5</v>
      </c>
      <c r="B16" s="13" t="s">
        <v>2</v>
      </c>
      <c r="C16" s="37">
        <f>6863*1.0663</f>
        <v>7318.0169000000005</v>
      </c>
      <c r="D16" s="38">
        <f>C16*1.25</f>
        <v>9147.5211250000011</v>
      </c>
      <c r="F16" s="49"/>
      <c r="G16" s="20"/>
      <c r="H16" s="35"/>
    </row>
    <row r="17" spans="1:8" ht="15" thickBot="1" x14ac:dyDescent="0.25">
      <c r="A17" s="12" t="s">
        <v>13</v>
      </c>
      <c r="B17" s="13" t="s">
        <v>2</v>
      </c>
      <c r="C17" s="37">
        <f>11004*1.0663</f>
        <v>11733.565200000001</v>
      </c>
      <c r="D17" s="38">
        <f t="shared" ref="D17" si="1">C17*1.25</f>
        <v>14666.9565</v>
      </c>
      <c r="F17" s="49"/>
      <c r="G17" s="20"/>
      <c r="H17" s="35"/>
    </row>
    <row r="18" spans="1:8" ht="15" thickBot="1" x14ac:dyDescent="0.25">
      <c r="A18" s="12" t="s">
        <v>6</v>
      </c>
      <c r="B18" s="13" t="s">
        <v>7</v>
      </c>
      <c r="C18" s="37">
        <f>5518*1.0663</f>
        <v>5883.8433999999997</v>
      </c>
      <c r="D18" s="38">
        <f>C18*1.25</f>
        <v>7354.8042499999992</v>
      </c>
      <c r="F18" s="49"/>
      <c r="G18" s="20"/>
      <c r="H18" s="35"/>
    </row>
    <row r="19" spans="1:8" ht="15" thickBot="1" x14ac:dyDescent="0.25">
      <c r="A19" s="19" t="s">
        <v>12</v>
      </c>
      <c r="B19" s="13" t="s">
        <v>2</v>
      </c>
      <c r="C19" s="37">
        <f>SUM(C16:C18)</f>
        <v>24935.425499999998</v>
      </c>
      <c r="D19" s="38">
        <f>SUM(D16:D18)</f>
        <v>31169.281875000001</v>
      </c>
    </row>
    <row r="20" spans="1:8" ht="15" thickBot="1" x14ac:dyDescent="0.25">
      <c r="A20" s="21"/>
      <c r="B20" s="22"/>
      <c r="C20" s="23"/>
      <c r="D20" s="24"/>
    </row>
    <row r="21" spans="1:8" ht="42" customHeight="1" x14ac:dyDescent="0.2">
      <c r="A21" s="25" t="s">
        <v>32</v>
      </c>
      <c r="B21" s="27"/>
      <c r="C21" s="28"/>
      <c r="D21" s="29"/>
    </row>
    <row r="22" spans="1:8" ht="15.75" customHeight="1" thickBot="1" x14ac:dyDescent="0.25">
      <c r="A22" s="19" t="s">
        <v>14</v>
      </c>
      <c r="B22" s="30"/>
      <c r="C22" s="31"/>
      <c r="D22" s="15"/>
    </row>
    <row r="23" spans="1:8" ht="15" thickBot="1" x14ac:dyDescent="0.25">
      <c r="A23" s="12" t="s">
        <v>5</v>
      </c>
      <c r="B23" s="13" t="s">
        <v>2</v>
      </c>
      <c r="C23" s="36">
        <f>17223*1.0663</f>
        <v>18364.884900000001</v>
      </c>
      <c r="D23" s="39">
        <f t="shared" ref="D23:D46" si="2">C23*1.25</f>
        <v>22956.106125000002</v>
      </c>
      <c r="G23" s="44"/>
    </row>
    <row r="24" spans="1:8" ht="15" thickBot="1" x14ac:dyDescent="0.25">
      <c r="A24" s="12" t="s">
        <v>15</v>
      </c>
      <c r="B24" s="13" t="s">
        <v>2</v>
      </c>
      <c r="C24" s="36">
        <f>27553*1.0663</f>
        <v>29379.763900000002</v>
      </c>
      <c r="D24" s="39">
        <f t="shared" si="2"/>
        <v>36724.704875000003</v>
      </c>
      <c r="G24" s="44"/>
    </row>
    <row r="25" spans="1:8" ht="15" thickBot="1" x14ac:dyDescent="0.25">
      <c r="A25" s="12" t="s">
        <v>6</v>
      </c>
      <c r="B25" s="13" t="s">
        <v>2</v>
      </c>
      <c r="C25" s="36">
        <f>13993*1.0663</f>
        <v>14920.7359</v>
      </c>
      <c r="D25" s="39">
        <f t="shared" si="2"/>
        <v>18650.919875</v>
      </c>
      <c r="G25" s="44"/>
    </row>
    <row r="26" spans="1:8" ht="15" thickBot="1" x14ac:dyDescent="0.25">
      <c r="A26" s="19" t="s">
        <v>12</v>
      </c>
      <c r="B26" s="13" t="s">
        <v>2</v>
      </c>
      <c r="C26" s="36">
        <f>SUM(C23:C25)</f>
        <v>62665.384700000002</v>
      </c>
      <c r="D26" s="39">
        <f>SUM(D23:D25)</f>
        <v>78331.730875000008</v>
      </c>
      <c r="G26" s="44"/>
    </row>
    <row r="27" spans="1:8" ht="12" customHeight="1" thickBot="1" x14ac:dyDescent="0.25">
      <c r="A27" s="22"/>
      <c r="B27" s="22"/>
      <c r="C27" s="23"/>
      <c r="D27" s="24"/>
      <c r="G27" s="20"/>
    </row>
    <row r="28" spans="1:8" ht="45" hidden="1" customHeight="1" x14ac:dyDescent="0.2">
      <c r="A28" s="25" t="s">
        <v>32</v>
      </c>
      <c r="B28" s="27"/>
      <c r="C28" s="28"/>
      <c r="D28" s="29"/>
      <c r="G28" s="20"/>
    </row>
    <row r="29" spans="1:8" ht="15" hidden="1" thickBot="1" x14ac:dyDescent="0.25">
      <c r="A29" s="19" t="s">
        <v>16</v>
      </c>
      <c r="B29" s="30"/>
      <c r="C29" s="31"/>
      <c r="D29" s="15"/>
      <c r="G29" s="20"/>
    </row>
    <row r="30" spans="1:8" ht="15" hidden="1" thickBot="1" x14ac:dyDescent="0.25">
      <c r="A30" s="12" t="s">
        <v>5</v>
      </c>
      <c r="B30" s="13" t="s">
        <v>2</v>
      </c>
      <c r="C30" s="36">
        <f>23306*1.0977</f>
        <v>25582.996199999998</v>
      </c>
      <c r="D30" s="39">
        <f t="shared" si="2"/>
        <v>31978.745249999996</v>
      </c>
      <c r="G30" s="44"/>
    </row>
    <row r="31" spans="1:8" ht="15" hidden="1" thickBot="1" x14ac:dyDescent="0.25">
      <c r="A31" s="12" t="s">
        <v>15</v>
      </c>
      <c r="B31" s="13" t="s">
        <v>2</v>
      </c>
      <c r="C31" s="36">
        <f>37515*1.0977</f>
        <v>41180.215499999998</v>
      </c>
      <c r="D31" s="39">
        <f t="shared" si="2"/>
        <v>51475.269374999996</v>
      </c>
      <c r="G31" s="44"/>
    </row>
    <row r="32" spans="1:8" ht="15" hidden="1" thickBot="1" x14ac:dyDescent="0.25">
      <c r="A32" s="12" t="s">
        <v>6</v>
      </c>
      <c r="B32" s="13" t="s">
        <v>2</v>
      </c>
      <c r="C32" s="36">
        <f>18705*1.0977</f>
        <v>20532.478499999997</v>
      </c>
      <c r="D32" s="39">
        <f t="shared" si="2"/>
        <v>25665.598124999997</v>
      </c>
      <c r="G32" s="44"/>
    </row>
    <row r="33" spans="1:7" ht="15" hidden="1" thickBot="1" x14ac:dyDescent="0.25">
      <c r="A33" s="19" t="s">
        <v>12</v>
      </c>
      <c r="B33" s="13" t="s">
        <v>2</v>
      </c>
      <c r="C33" s="36">
        <f>SUM(C30:C32)</f>
        <v>87295.690199999997</v>
      </c>
      <c r="D33" s="39">
        <f>SUM(D30:D32)</f>
        <v>109119.61275</v>
      </c>
      <c r="G33" s="44"/>
    </row>
    <row r="34" spans="1:7" ht="10.5" customHeight="1" thickBot="1" x14ac:dyDescent="0.25">
      <c r="A34" s="21"/>
      <c r="B34" s="22"/>
      <c r="C34" s="23"/>
      <c r="D34" s="24"/>
      <c r="G34" s="20"/>
    </row>
    <row r="35" spans="1:7" ht="39" customHeight="1" x14ac:dyDescent="0.2">
      <c r="A35" s="25" t="s">
        <v>32</v>
      </c>
      <c r="B35" s="27"/>
      <c r="C35" s="28"/>
      <c r="D35" s="29"/>
      <c r="G35" s="20"/>
    </row>
    <row r="36" spans="1:7" ht="15" thickBot="1" x14ac:dyDescent="0.25">
      <c r="A36" s="25" t="s">
        <v>36</v>
      </c>
      <c r="B36" s="30"/>
      <c r="C36" s="34"/>
      <c r="D36" s="15"/>
    </row>
    <row r="37" spans="1:7" ht="15" thickBot="1" x14ac:dyDescent="0.25">
      <c r="A37" s="26" t="s">
        <v>5</v>
      </c>
      <c r="B37" s="26" t="s">
        <v>2</v>
      </c>
      <c r="C37" s="40">
        <f>14305*1.0663</f>
        <v>15253.4215</v>
      </c>
      <c r="D37" s="41">
        <f t="shared" si="2"/>
        <v>19066.776875</v>
      </c>
      <c r="G37" s="44"/>
    </row>
    <row r="38" spans="1:7" ht="15" thickBot="1" x14ac:dyDescent="0.25">
      <c r="A38" s="12" t="s">
        <v>15</v>
      </c>
      <c r="B38" s="13" t="s">
        <v>2</v>
      </c>
      <c r="C38" s="36">
        <f>65000*1.0663</f>
        <v>69309.5</v>
      </c>
      <c r="D38" s="39">
        <f t="shared" si="2"/>
        <v>86636.875</v>
      </c>
      <c r="G38" s="44"/>
    </row>
    <row r="39" spans="1:7" ht="15" thickBot="1" x14ac:dyDescent="0.25">
      <c r="A39" s="12" t="s">
        <v>6</v>
      </c>
      <c r="B39" s="13" t="s">
        <v>2</v>
      </c>
      <c r="C39" s="36">
        <f>8000*1.0663</f>
        <v>8530.4</v>
      </c>
      <c r="D39" s="39">
        <f t="shared" si="2"/>
        <v>10663</v>
      </c>
      <c r="G39" s="44"/>
    </row>
    <row r="40" spans="1:7" ht="15" thickBot="1" x14ac:dyDescent="0.25">
      <c r="A40" s="19" t="s">
        <v>12</v>
      </c>
      <c r="B40" s="13" t="s">
        <v>2</v>
      </c>
      <c r="C40" s="36">
        <f>SUM(C37:C39)</f>
        <v>93093.321499999991</v>
      </c>
      <c r="D40" s="39">
        <f t="shared" si="2"/>
        <v>116366.65187499998</v>
      </c>
      <c r="G40" s="44"/>
    </row>
    <row r="41" spans="1:7" ht="15" thickBot="1" x14ac:dyDescent="0.25">
      <c r="A41" s="21"/>
      <c r="B41" s="22"/>
      <c r="C41" s="23"/>
      <c r="D41" s="24"/>
      <c r="G41" s="20"/>
    </row>
    <row r="42" spans="1:7" x14ac:dyDescent="0.2">
      <c r="A42" s="25" t="s">
        <v>17</v>
      </c>
      <c r="B42" s="27"/>
      <c r="C42" s="28"/>
      <c r="D42" s="29"/>
      <c r="G42" s="20"/>
    </row>
    <row r="43" spans="1:7" ht="15" thickBot="1" x14ac:dyDescent="0.25">
      <c r="A43" s="19" t="s">
        <v>26</v>
      </c>
      <c r="B43" s="30"/>
      <c r="C43" s="31"/>
      <c r="D43" s="15"/>
      <c r="G43" s="20"/>
    </row>
    <row r="44" spans="1:7" ht="15" thickBot="1" x14ac:dyDescent="0.25">
      <c r="A44" s="12" t="s">
        <v>5</v>
      </c>
      <c r="B44" s="13" t="s">
        <v>2</v>
      </c>
      <c r="C44" s="36">
        <f>11004*1.0663</f>
        <v>11733.565200000001</v>
      </c>
      <c r="D44" s="39">
        <f t="shared" ref="D44:D45" si="3">C44*1.25</f>
        <v>14666.9565</v>
      </c>
      <c r="G44" s="44"/>
    </row>
    <row r="45" spans="1:7" ht="15" thickBot="1" x14ac:dyDescent="0.25">
      <c r="A45" s="12" t="s">
        <v>15</v>
      </c>
      <c r="B45" s="13" t="s">
        <v>2</v>
      </c>
      <c r="C45" s="36">
        <f>23750*1.0663</f>
        <v>25324.625</v>
      </c>
      <c r="D45" s="39">
        <f t="shared" si="3"/>
        <v>31655.78125</v>
      </c>
      <c r="G45" s="44"/>
    </row>
    <row r="46" spans="1:7" ht="15" thickBot="1" x14ac:dyDescent="0.25">
      <c r="A46" s="12" t="s">
        <v>6</v>
      </c>
      <c r="B46" s="13" t="s">
        <v>2</v>
      </c>
      <c r="C46" s="36">
        <f>8000*1.0663</f>
        <v>8530.4</v>
      </c>
      <c r="D46" s="39">
        <f t="shared" si="2"/>
        <v>10663</v>
      </c>
      <c r="G46" s="44"/>
    </row>
    <row r="47" spans="1:7" ht="15" thickBot="1" x14ac:dyDescent="0.25">
      <c r="A47" s="19" t="s">
        <v>12</v>
      </c>
      <c r="B47" s="13" t="s">
        <v>2</v>
      </c>
      <c r="C47" s="36">
        <f>SUM(C44:C46)</f>
        <v>45588.590199999999</v>
      </c>
      <c r="D47" s="39">
        <f>C47*1.25</f>
        <v>56985.73775</v>
      </c>
      <c r="G47" s="44"/>
    </row>
    <row r="48" spans="1:7" ht="6.75" customHeight="1" x14ac:dyDescent="0.2">
      <c r="A48" s="45"/>
      <c r="B48" s="46"/>
      <c r="C48" s="44"/>
      <c r="D48" s="47"/>
      <c r="G48" s="44"/>
    </row>
    <row r="49" spans="1:4" ht="29.1" customHeight="1" x14ac:dyDescent="0.2">
      <c r="A49" s="51" t="s">
        <v>19</v>
      </c>
      <c r="B49" s="51"/>
      <c r="C49" s="51"/>
      <c r="D49" s="51"/>
    </row>
    <row r="50" spans="1:4" ht="14.25" customHeight="1" x14ac:dyDescent="0.2">
      <c r="A50" s="2" t="s">
        <v>27</v>
      </c>
    </row>
    <row r="51" spans="1:4" ht="15" thickBot="1" x14ac:dyDescent="0.25">
      <c r="A51" s="2" t="s">
        <v>28</v>
      </c>
    </row>
    <row r="52" spans="1:4" ht="15" thickBot="1" x14ac:dyDescent="0.25">
      <c r="A52" s="9" t="s">
        <v>8</v>
      </c>
      <c r="B52" s="17"/>
      <c r="C52" s="18" t="s">
        <v>9</v>
      </c>
      <c r="D52" s="18" t="s">
        <v>4</v>
      </c>
    </row>
    <row r="53" spans="1:4" ht="15" thickBot="1" x14ac:dyDescent="0.25">
      <c r="A53" s="12" t="s">
        <v>33</v>
      </c>
      <c r="B53" s="13" t="s">
        <v>2</v>
      </c>
      <c r="C53" s="36">
        <v>100</v>
      </c>
      <c r="D53" s="39" t="s">
        <v>10</v>
      </c>
    </row>
    <row r="54" spans="1:4" ht="15" thickBot="1" x14ac:dyDescent="0.25">
      <c r="A54" s="12" t="s">
        <v>34</v>
      </c>
      <c r="B54" s="13" t="s">
        <v>2</v>
      </c>
      <c r="C54" s="42">
        <v>500</v>
      </c>
      <c r="D54" s="39" t="s">
        <v>11</v>
      </c>
    </row>
    <row r="55" spans="1:4" ht="15" thickBot="1" x14ac:dyDescent="0.25">
      <c r="A55" s="12" t="s">
        <v>22</v>
      </c>
      <c r="B55" s="13" t="s">
        <v>2</v>
      </c>
      <c r="C55" s="42">
        <v>800</v>
      </c>
      <c r="D55" s="39">
        <f>C55*1.25</f>
        <v>1000</v>
      </c>
    </row>
    <row r="56" spans="1:4" ht="15" thickBot="1" x14ac:dyDescent="0.25">
      <c r="A56" s="12" t="s">
        <v>20</v>
      </c>
      <c r="B56" s="13" t="s">
        <v>2</v>
      </c>
      <c r="C56" s="42">
        <v>150</v>
      </c>
      <c r="D56" s="39" t="s">
        <v>10</v>
      </c>
    </row>
    <row r="57" spans="1:4" ht="15" thickBot="1" x14ac:dyDescent="0.25">
      <c r="A57" s="12" t="s">
        <v>21</v>
      </c>
      <c r="B57" s="13" t="s">
        <v>2</v>
      </c>
      <c r="C57" s="42">
        <v>150</v>
      </c>
      <c r="D57" s="39">
        <f>C57*1.25</f>
        <v>187.5</v>
      </c>
    </row>
    <row r="58" spans="1:4" ht="15" thickBot="1" x14ac:dyDescent="0.25">
      <c r="A58" s="48" t="s">
        <v>35</v>
      </c>
      <c r="B58" s="13" t="s">
        <v>2</v>
      </c>
      <c r="C58" s="42">
        <v>500</v>
      </c>
      <c r="D58" s="39">
        <f>C58*1.25</f>
        <v>625</v>
      </c>
    </row>
  </sheetData>
  <mergeCells count="6">
    <mergeCell ref="A49:D49"/>
    <mergeCell ref="A1:D1"/>
    <mergeCell ref="A2:D2"/>
    <mergeCell ref="C4:D4"/>
    <mergeCell ref="C5:D5"/>
    <mergeCell ref="C6:D6"/>
  </mergeCells>
  <pageMargins left="0.70866141732283472" right="0.70866141732283472" top="0" bottom="0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7" ma:contentTypeDescription="Create a new document." ma:contentTypeScope="" ma:versionID="f71cf2648e27a9a11a40af1ed581e822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726095397cb9bd0fe74b25135f1db3ac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27744-D47D-47DD-80BD-A3694EDF3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4E88B-63DE-49B4-8588-DF00E3AC760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3D8AF0-5A6C-47BD-BAC7-F1DA16142D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holm</dc:creator>
  <cp:lastModifiedBy>steen@roedekro-vand.dk</cp:lastModifiedBy>
  <cp:lastPrinted>2023-10-04T12:53:45Z</cp:lastPrinted>
  <dcterms:created xsi:type="dcterms:W3CDTF">2018-11-20T10:36:47Z</dcterms:created>
  <dcterms:modified xsi:type="dcterms:W3CDTF">2025-10-15T13:27:04Z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